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0d8e36663a16943/Documents/Documents/0. Caving/1. MCG/2019/"/>
    </mc:Choice>
  </mc:AlternateContent>
  <xr:revisionPtr revIDLastSave="80" documentId="13_ncr:1_{220590FD-629B-42E5-A394-F9E3FCFCCA4A}" xr6:coauthVersionLast="45" xr6:coauthVersionMax="45" xr10:uidLastSave="{74F8FACD-E5DE-413F-9C62-58BCF5C5B248}"/>
  <bookViews>
    <workbookView xWindow="-108" yWindow="-108" windowWidth="23256" windowHeight="12696" xr2:uid="{00000000-000D-0000-FFFF-FFFF00000000}"/>
  </bookViews>
  <sheets>
    <sheet name="Summary" sheetId="1" r:id="rId1"/>
    <sheet name="Quicken Interest" sheetId="4" r:id="rId2"/>
    <sheet name="value" sheetId="5" r:id="rId3"/>
    <sheet name="Quicken_value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H11" i="1" l="1"/>
  <c r="I2" i="1" l="1"/>
  <c r="G9" i="1"/>
  <c r="L11" i="1" l="1"/>
  <c r="K11" i="1"/>
  <c r="L10" i="1"/>
  <c r="K10" i="1"/>
  <c r="H10" i="1"/>
  <c r="E10" i="1"/>
  <c r="M9" i="1"/>
  <c r="I9" i="1"/>
  <c r="J9" i="1" s="1"/>
  <c r="G10" i="1" l="1"/>
  <c r="M10" i="1"/>
  <c r="N9" i="1"/>
  <c r="O9" i="1"/>
  <c r="P9" i="1" s="1"/>
  <c r="M4" i="1"/>
  <c r="M5" i="1"/>
  <c r="M7" i="1"/>
  <c r="I5" i="1"/>
  <c r="I4" i="1"/>
  <c r="I8" i="1"/>
  <c r="O8" i="1" s="1"/>
  <c r="P8" i="1" s="1"/>
  <c r="I7" i="1"/>
  <c r="J7" i="1" s="1"/>
  <c r="I6" i="1"/>
  <c r="O6" i="1" s="1"/>
  <c r="D4" i="1"/>
  <c r="D8" i="1"/>
  <c r="D5" i="1"/>
  <c r="O3" i="1"/>
  <c r="P3" i="1" s="1"/>
  <c r="G6" i="1"/>
  <c r="N3" i="1"/>
  <c r="J3" i="1"/>
  <c r="G8" i="1"/>
  <c r="G5" i="1"/>
  <c r="G7" i="1"/>
  <c r="G4" i="1"/>
  <c r="M8" i="1"/>
  <c r="J4" i="1" l="1"/>
  <c r="I11" i="1"/>
  <c r="I10" i="1"/>
  <c r="N4" i="1"/>
  <c r="N8" i="1"/>
  <c r="J8" i="1"/>
  <c r="N6" i="1"/>
  <c r="O7" i="1"/>
  <c r="P7" i="1" s="1"/>
  <c r="N7" i="1"/>
  <c r="N5" i="1"/>
  <c r="M3" i="1"/>
  <c r="O5" i="1"/>
  <c r="O4" i="1"/>
  <c r="P4" i="1" s="1"/>
  <c r="J5" i="1"/>
  <c r="P6" i="1"/>
  <c r="M6" i="1"/>
  <c r="J6" i="1"/>
  <c r="N10" i="1" l="1"/>
  <c r="O11" i="1" s="1"/>
  <c r="P5" i="1"/>
  <c r="O10" i="1"/>
  <c r="P10" i="1" s="1"/>
  <c r="J11" i="1"/>
  <c r="I12" i="1"/>
  <c r="J10" i="1"/>
</calcChain>
</file>

<file path=xl/sharedStrings.xml><?xml version="1.0" encoding="utf-8"?>
<sst xmlns="http://schemas.openxmlformats.org/spreadsheetml/2006/main" count="334" uniqueCount="157">
  <si>
    <t>Rathbone Income Fund</t>
  </si>
  <si>
    <t>TOTAL Investments</t>
  </si>
  <si>
    <t>Yield</t>
  </si>
  <si>
    <t>Valuation Growth</t>
  </si>
  <si>
    <t>Performance</t>
  </si>
  <si>
    <t>COIF</t>
  </si>
  <si>
    <t>Unit price Growth</t>
  </si>
  <si>
    <t>M&amp;G Charifund Income</t>
  </si>
  <si>
    <t>Value</t>
  </si>
  <si>
    <t>Realised Income</t>
  </si>
  <si>
    <t>CS=&gt;Aberdeen=&gt;Premier</t>
  </si>
  <si>
    <t>New Star =&gt; Henderson New Star</t>
  </si>
  <si>
    <t>Solus =&gt; IFDS Brown Shipley</t>
  </si>
  <si>
    <t>Unit Growth</t>
  </si>
  <si>
    <t>%</t>
  </si>
  <si>
    <t>Name 2009</t>
  </si>
  <si>
    <t>£</t>
  </si>
  <si>
    <t>Valuation</t>
  </si>
  <si>
    <t>Fund name changes:</t>
  </si>
  <si>
    <t>gain</t>
  </si>
  <si>
    <t>TOTAL Funds</t>
  </si>
  <si>
    <t>FT Valuations</t>
  </si>
  <si>
    <t>Needs checking</t>
  </si>
  <si>
    <t>Statements checked</t>
  </si>
  <si>
    <t>Transactions complete</t>
  </si>
  <si>
    <t>Missing transactions</t>
  </si>
  <si>
    <t>Re-investment (included in Valuation)</t>
  </si>
  <si>
    <t>ReinvDiv</t>
  </si>
  <si>
    <t>Henderson Global Equity Income Class A</t>
  </si>
  <si>
    <t>DivX</t>
  </si>
  <si>
    <t>M&amp;G Charifund</t>
  </si>
  <si>
    <t>0.0000 M&amp;G Charifund Income</t>
  </si>
  <si>
    <t>Premier (Credit Suisse)</t>
  </si>
  <si>
    <t>0.0000 Premier Monthly Income Fund Class R</t>
  </si>
  <si>
    <t>CCLA COIF Charity Funds</t>
  </si>
  <si>
    <t>Interest</t>
  </si>
  <si>
    <t>Premier Monthly Income</t>
  </si>
  <si>
    <t>Henderson Global Equity…</t>
  </si>
  <si>
    <t>SV Brown Shipley (Solus)</t>
  </si>
  <si>
    <t>0.0000 SVS Brown Shipley Dynamic A Inc</t>
  </si>
  <si>
    <t>SVS Brown Shipley</t>
  </si>
  <si>
    <t>Unit 2018</t>
  </si>
  <si>
    <t>Units 2018</t>
  </si>
  <si>
    <t>Henderson UK Responsible ...</t>
  </si>
  <si>
    <t>Henderson UK Responsible Income A Inc</t>
  </si>
  <si>
    <t>Name</t>
  </si>
  <si>
    <t>Symbol</t>
  </si>
  <si>
    <t>Last Price</t>
  </si>
  <si>
    <t>Last Price_Currency</t>
  </si>
  <si>
    <t>Today's price Change - %</t>
  </si>
  <si>
    <t>Volume</t>
  </si>
  <si>
    <t>Chart</t>
  </si>
  <si>
    <t>1-Year Trailing Total Return</t>
  </si>
  <si>
    <t>Janus Henderson Global Equity Income Fund A Inc</t>
  </si>
  <si>
    <t>GB0031250524:GBX</t>
  </si>
  <si>
    <t>GBX</t>
  </si>
  <si>
    <t>n/a</t>
  </si>
  <si>
    <t>--</t>
  </si>
  <si>
    <t>Janus Henderson UK Responsible Income Fund A Inc</t>
  </si>
  <si>
    <t>GB0005027338:GBX</t>
  </si>
  <si>
    <t>M&amp;G Equities Investment Fund for Charities(Charifund)Sterling Acc</t>
  </si>
  <si>
    <t>GB0005497416:GBP</t>
  </si>
  <si>
    <t>M&amp;G Equities Investment Fund for Charities(Charifund)Sterling Inc</t>
  </si>
  <si>
    <t>GB0005494629:GBP</t>
  </si>
  <si>
    <t>Premier Monthly Income Fund Class A Income Shares</t>
  </si>
  <si>
    <t>GB0003884946:GBX</t>
  </si>
  <si>
    <t>Rathbone Income Retail Income</t>
  </si>
  <si>
    <t>GB0001229045:GBX</t>
  </si>
  <si>
    <t>SVS Brown Shipley Dynamic Fund A Inc</t>
  </si>
  <si>
    <t>GB0032504044:GBP</t>
  </si>
  <si>
    <t>Unit 2019</t>
  </si>
  <si>
    <t>Units 2019</t>
  </si>
  <si>
    <t>Rathbone Institutional Income Fund</t>
  </si>
  <si>
    <t>Security</t>
  </si>
  <si>
    <t>Shares</t>
  </si>
  <si>
    <t>Quote/Price</t>
  </si>
  <si>
    <t>est</t>
  </si>
  <si>
    <t>Cost Basis</t>
  </si>
  <si>
    <t>Gain/Loss</t>
  </si>
  <si>
    <t>Balance</t>
  </si>
  <si>
    <t>Henderson Global Equity Income Class E</t>
  </si>
  <si>
    <t>Henderson UK Responsible Income E Inc</t>
  </si>
  <si>
    <t>*</t>
  </si>
  <si>
    <t>Premier Monthly Income Fund Class R</t>
  </si>
  <si>
    <t>Rathbone Income Institutional Fund</t>
  </si>
  <si>
    <t>SVS Brown Shipley Dynamic A Inc</t>
  </si>
  <si>
    <t>Date</t>
  </si>
  <si>
    <t>Account</t>
  </si>
  <si>
    <t>Num</t>
  </si>
  <si>
    <t>Description</t>
  </si>
  <si>
    <t>Amount</t>
  </si>
  <si>
    <t>INCOME</t>
  </si>
  <si>
    <t>_DivInc</t>
  </si>
  <si>
    <t xml:space="preserve">        21/01/2019</t>
  </si>
  <si>
    <t>41.4400 Henderson Global Equity Income Fund Share Class R (New Star)</t>
  </si>
  <si>
    <t xml:space="preserve">        16/04/2019</t>
  </si>
  <si>
    <t>44.9400 Henderson Global Equity Income Fund Share Class R (New Star)</t>
  </si>
  <si>
    <t xml:space="preserve">        31/07/2019</t>
  </si>
  <si>
    <t>Henderson Global Equity Income Fund E</t>
  </si>
  <si>
    <t>131.5100 Henderson Global Equity Income Class E</t>
  </si>
  <si>
    <t xml:space="preserve">        21/10/2019</t>
  </si>
  <si>
    <t>49.0500 Henderson Global Equity Income Class E</t>
  </si>
  <si>
    <t xml:space="preserve">        31/05/2019</t>
  </si>
  <si>
    <t>81.5300 Henderson UK Responsible Income A Inc</t>
  </si>
  <si>
    <t xml:space="preserve">        19/11/2019</t>
  </si>
  <si>
    <t>133.0700 Henderson UK Responsible Income E Inc</t>
  </si>
  <si>
    <t xml:space="preserve">        28/01/2019</t>
  </si>
  <si>
    <t xml:space="preserve">        28/02/2019</t>
  </si>
  <si>
    <t xml:space="preserve">        28/03/2019</t>
  </si>
  <si>
    <t xml:space="preserve">        28/04/2019</t>
  </si>
  <si>
    <t xml:space="preserve">        28/05/2019</t>
  </si>
  <si>
    <t xml:space="preserve">        28/06/2019</t>
  </si>
  <si>
    <t xml:space="preserve">        28/07/2019</t>
  </si>
  <si>
    <t xml:space="preserve">        28/08/2019</t>
  </si>
  <si>
    <t xml:space="preserve">        28/09/2019</t>
  </si>
  <si>
    <t xml:space="preserve">        28/10/2019</t>
  </si>
  <si>
    <t xml:space="preserve">        28/11/2019</t>
  </si>
  <si>
    <t xml:space="preserve">        28/12/2019</t>
  </si>
  <si>
    <t>8.3000 Rathbone Income Fund</t>
  </si>
  <si>
    <t xml:space="preserve">        30/04/2019</t>
  </si>
  <si>
    <t>TOTAL _DivInc</t>
  </si>
  <si>
    <t>_IntInc</t>
  </si>
  <si>
    <t xml:space="preserve">        31/03/2019</t>
  </si>
  <si>
    <t>TOTAL _IntInc</t>
  </si>
  <si>
    <t>_RlsdGain</t>
  </si>
  <si>
    <t xml:space="preserve">        24/06/2019</t>
  </si>
  <si>
    <t>SoldX</t>
  </si>
  <si>
    <t>7,533.8500 Henderson Global Equity Income Fund Share Class R (New Star)</t>
  </si>
  <si>
    <t xml:space="preserve">        08/07/2019</t>
  </si>
  <si>
    <t>4,952.6900 Henderson UK Responsible Income A Inc</t>
  </si>
  <si>
    <t xml:space="preserve">        13/09/2019</t>
  </si>
  <si>
    <t>584.0700 Rathbone Income Fund</t>
  </si>
  <si>
    <t>TOTAL _RlsdGain</t>
  </si>
  <si>
    <t>TOTAL INCOME</t>
  </si>
  <si>
    <t>TRANSFERS</t>
  </si>
  <si>
    <t>Current</t>
  </si>
  <si>
    <t>TOTAL Current</t>
  </si>
  <si>
    <t>BoughtX</t>
  </si>
  <si>
    <t>7,533.8600 Henderson Global Equity Income Class E</t>
  </si>
  <si>
    <t>TOTAL Henderson Global Equity Income Class A</t>
  </si>
  <si>
    <t>TOTAL Henderson Global Equity Income Fund E</t>
  </si>
  <si>
    <t>4,952.7000 Henderson UK Responsible Income E Inc</t>
  </si>
  <si>
    <t>TOTAL Henderson UK Responsible Income A Inc</t>
  </si>
  <si>
    <t>TOTAL Henderson UK Responsible Income E Inc</t>
  </si>
  <si>
    <t>Rathbone Institional Income</t>
  </si>
  <si>
    <t>543.5800 Rathbone Income Institutional Fund</t>
  </si>
  <si>
    <t>TOTAL Rathbone Income Fund</t>
  </si>
  <si>
    <t>TOTAL Rathbone Institional Income</t>
  </si>
  <si>
    <t>TOTAL TRANSFERS</t>
  </si>
  <si>
    <t>Balance Forward</t>
  </si>
  <si>
    <t xml:space="preserve">        07/08/2019</t>
  </si>
  <si>
    <t>Added</t>
  </si>
  <si>
    <t>2.7600 Henderson Global Equity Income Class E</t>
  </si>
  <si>
    <t>TOTAL Balance Forward</t>
  </si>
  <si>
    <t>OVERALL TOTAL</t>
  </si>
  <si>
    <t xml:space="preserve">        30/08/2019</t>
  </si>
  <si>
    <t xml:space="preserve">        30/12/2019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</si>
</sst>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£&quot;#,##0.00;[Red]\-&quot;£&quot;#,##0.00"/>
    <numFmt numFmtId="164" formatCode="0.000"/>
    <numFmt numFmtId="165" formatCode="&quot;£&quot;#,##0.000"/>
    <numFmt numFmtId="166" formatCode="0.0%"/>
    <numFmt numFmtId="167" formatCode="&quot;£&quot;#,##0.0000"/>
    <numFmt numFmtId="168" formatCode="&quot;£&quot;#,##0.00"/>
  </numFmts>
  <fonts count="10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22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5" fillId="0" borderId="0" xfId="0" applyFont="1"/>
    <xf numFmtId="14" fontId="6" fillId="0" borderId="0" xfId="0" applyNumberFormat="1" applyFont="1" applyBorder="1" applyAlignment="1">
      <alignment horizontal="right" vertical="top" wrapText="1"/>
    </xf>
    <xf numFmtId="9" fontId="5" fillId="0" borderId="0" xfId="0" applyNumberFormat="1" applyFont="1"/>
    <xf numFmtId="8" fontId="5" fillId="0" borderId="0" xfId="0" applyNumberFormat="1" applyFont="1"/>
    <xf numFmtId="8" fontId="6" fillId="0" borderId="0" xfId="0" applyNumberFormat="1" applyFont="1" applyBorder="1" applyAlignment="1">
      <alignment horizontal="right" wrapText="1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166" fontId="4" fillId="0" borderId="0" xfId="0" applyNumberFormat="1" applyFont="1"/>
    <xf numFmtId="0" fontId="5" fillId="2" borderId="0" xfId="0" applyFont="1" applyFill="1"/>
    <xf numFmtId="8" fontId="5" fillId="2" borderId="0" xfId="0" applyNumberFormat="1" applyFont="1" applyFill="1" applyBorder="1" applyAlignment="1">
      <alignment horizontal="right" wrapText="1"/>
    </xf>
    <xf numFmtId="0" fontId="5" fillId="0" borderId="0" xfId="0" applyNumberFormat="1" applyFont="1" applyAlignment="1">
      <alignment wrapText="1"/>
    </xf>
    <xf numFmtId="0" fontId="6" fillId="0" borderId="0" xfId="0" applyNumberFormat="1" applyFont="1" applyAlignment="1">
      <alignment horizontal="right" wrapText="1"/>
    </xf>
    <xf numFmtId="0" fontId="6" fillId="0" borderId="0" xfId="0" applyNumberFormat="1" applyFont="1" applyAlignment="1">
      <alignment wrapText="1"/>
    </xf>
    <xf numFmtId="166" fontId="5" fillId="0" borderId="0" xfId="0" applyNumberFormat="1" applyFont="1"/>
    <xf numFmtId="8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Fill="1"/>
    <xf numFmtId="8" fontId="5" fillId="0" borderId="0" xfId="0" applyNumberFormat="1" applyFont="1" applyFill="1"/>
    <xf numFmtId="9" fontId="5" fillId="0" borderId="0" xfId="0" applyNumberFormat="1" applyFont="1" applyFill="1"/>
    <xf numFmtId="9" fontId="5" fillId="2" borderId="0" xfId="0" applyNumberFormat="1" applyFont="1" applyFill="1"/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6" fontId="5" fillId="2" borderId="0" xfId="0" applyNumberFormat="1" applyFont="1" applyFill="1"/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Continuous"/>
    </xf>
    <xf numFmtId="0" fontId="5" fillId="0" borderId="0" xfId="0" applyNumberFormat="1" applyFont="1" applyAlignment="1">
      <alignment horizontal="centerContinuous" wrapText="1"/>
    </xf>
    <xf numFmtId="0" fontId="4" fillId="0" borderId="0" xfId="0" applyFont="1"/>
    <xf numFmtId="0" fontId="4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 wrapText="1"/>
    </xf>
    <xf numFmtId="167" fontId="5" fillId="0" borderId="0" xfId="0" applyNumberFormat="1" applyFont="1" applyFill="1"/>
    <xf numFmtId="0" fontId="5" fillId="3" borderId="0" xfId="0" applyFont="1" applyFill="1"/>
    <xf numFmtId="0" fontId="5" fillId="4" borderId="0" xfId="0" applyFont="1" applyFill="1"/>
    <xf numFmtId="0" fontId="5" fillId="5" borderId="0" xfId="0" applyFont="1" applyFill="1"/>
    <xf numFmtId="165" fontId="8" fillId="0" borderId="0" xfId="0" applyNumberFormat="1" applyFont="1"/>
    <xf numFmtId="0" fontId="9" fillId="0" borderId="0" xfId="0" applyFont="1"/>
    <xf numFmtId="164" fontId="5" fillId="6" borderId="0" xfId="0" applyNumberFormat="1" applyFont="1" applyFill="1"/>
    <xf numFmtId="167" fontId="5" fillId="6" borderId="0" xfId="0" applyNumberFormat="1" applyFont="1" applyFill="1"/>
    <xf numFmtId="8" fontId="5" fillId="6" borderId="0" xfId="0" applyNumberFormat="1" applyFont="1" applyFill="1" applyBorder="1" applyAlignment="1">
      <alignment horizontal="right" wrapText="1"/>
    </xf>
    <xf numFmtId="0" fontId="3" fillId="0" borderId="0" xfId="1"/>
    <xf numFmtId="4" fontId="3" fillId="0" borderId="0" xfId="1" applyNumberFormat="1"/>
    <xf numFmtId="0" fontId="5" fillId="7" borderId="0" xfId="0" applyFont="1" applyFill="1"/>
    <xf numFmtId="14" fontId="3" fillId="0" borderId="0" xfId="1" applyNumberFormat="1"/>
    <xf numFmtId="4" fontId="0" fillId="0" borderId="0" xfId="0" applyNumberFormat="1"/>
    <xf numFmtId="14" fontId="2" fillId="0" borderId="0" xfId="1" applyNumberFormat="1" applyFont="1"/>
    <xf numFmtId="0" fontId="2" fillId="0" borderId="0" xfId="1" applyFont="1"/>
    <xf numFmtId="0" fontId="1" fillId="0" borderId="0" xfId="1" applyFont="1"/>
    <xf numFmtId="168" fontId="5" fillId="0" borderId="0" xfId="0" applyNumberFormat="1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workbookViewId="0">
      <selection activeCell="I3" sqref="I3"/>
    </sheetView>
  </sheetViews>
  <sheetFormatPr defaultColWidth="9" defaultRowHeight="13.2" x14ac:dyDescent="0.25"/>
  <cols>
    <col min="1" max="1" width="28.296875" style="1" customWidth="1"/>
    <col min="2" max="3" width="8.69921875" style="1" customWidth="1"/>
    <col min="4" max="4" width="6.59765625" style="1" customWidth="1"/>
    <col min="5" max="6" width="8.8984375" style="1" customWidth="1"/>
    <col min="7" max="7" width="7.09765625" style="1" customWidth="1"/>
    <col min="8" max="11" width="9" style="1"/>
    <col min="12" max="12" width="10.09765625" style="1" customWidth="1"/>
    <col min="13" max="13" width="6.5" style="1" customWidth="1"/>
    <col min="14" max="14" width="9" style="1"/>
    <col min="15" max="15" width="10.69921875" style="1" customWidth="1"/>
    <col min="16" max="16" width="6" style="1" customWidth="1"/>
    <col min="17" max="16384" width="9" style="1"/>
  </cols>
  <sheetData>
    <row r="1" spans="1:16" s="11" customFormat="1" ht="52.8" x14ac:dyDescent="0.25">
      <c r="A1" s="11" t="s">
        <v>15</v>
      </c>
      <c r="B1" s="28" t="s">
        <v>42</v>
      </c>
      <c r="C1" s="28" t="s">
        <v>71</v>
      </c>
      <c r="D1" s="12" t="s">
        <v>13</v>
      </c>
      <c r="E1" s="28" t="s">
        <v>41</v>
      </c>
      <c r="F1" s="28" t="s">
        <v>70</v>
      </c>
      <c r="G1" s="12" t="s">
        <v>6</v>
      </c>
      <c r="H1" s="27" t="s">
        <v>17</v>
      </c>
      <c r="I1" s="27" t="s">
        <v>17</v>
      </c>
      <c r="J1" s="12" t="s">
        <v>3</v>
      </c>
      <c r="K1" s="13" t="s">
        <v>9</v>
      </c>
      <c r="L1" s="12" t="s">
        <v>26</v>
      </c>
      <c r="M1" s="13" t="s">
        <v>2</v>
      </c>
      <c r="N1" s="12" t="s">
        <v>8</v>
      </c>
      <c r="O1" s="24" t="s">
        <v>4</v>
      </c>
      <c r="P1" s="25"/>
    </row>
    <row r="2" spans="1:16" s="7" customFormat="1" x14ac:dyDescent="0.25">
      <c r="D2" s="7" t="s">
        <v>14</v>
      </c>
      <c r="E2" s="7" t="s">
        <v>16</v>
      </c>
      <c r="F2" s="7" t="s">
        <v>16</v>
      </c>
      <c r="G2" s="23" t="s">
        <v>14</v>
      </c>
      <c r="H2" s="2">
        <v>43465</v>
      </c>
      <c r="I2" s="2">
        <f>H2+365</f>
        <v>43830</v>
      </c>
      <c r="J2" s="23"/>
      <c r="K2" s="23"/>
      <c r="L2" s="23"/>
      <c r="M2" s="23"/>
      <c r="N2" s="23"/>
      <c r="O2" s="23" t="s">
        <v>16</v>
      </c>
      <c r="P2" s="7" t="s">
        <v>14</v>
      </c>
    </row>
    <row r="3" spans="1:16" x14ac:dyDescent="0.25">
      <c r="A3" s="1" t="s">
        <v>5</v>
      </c>
      <c r="B3" s="9"/>
      <c r="C3" s="9"/>
      <c r="D3" s="19"/>
      <c r="E3" s="21"/>
      <c r="F3" s="21"/>
      <c r="G3" s="20"/>
      <c r="H3" s="15">
        <v>5701.42</v>
      </c>
      <c r="I3" s="46">
        <v>5733.88</v>
      </c>
      <c r="J3" s="22">
        <f>I3/H3-1</f>
        <v>5.693318506617695E-3</v>
      </c>
      <c r="K3" s="9"/>
      <c r="L3" s="37">
        <v>32.46</v>
      </c>
      <c r="M3" s="14">
        <f t="shared" ref="M3:M8" si="0">(K3+L3)/H3</f>
        <v>5.6933185066176499E-3</v>
      </c>
      <c r="N3" s="17">
        <f t="shared" ref="N3:N8" si="1">I3+K3</f>
        <v>5733.88</v>
      </c>
      <c r="O3" s="17">
        <f t="shared" ref="O3:O8" si="2">I3-H3+K3</f>
        <v>32.460000000000036</v>
      </c>
      <c r="P3" s="18">
        <f t="shared" ref="P3:P8" si="3">O3/H3</f>
        <v>5.693318506617656E-3</v>
      </c>
    </row>
    <row r="4" spans="1:16" x14ac:dyDescent="0.25">
      <c r="A4" s="34" t="s">
        <v>37</v>
      </c>
      <c r="B4" s="16">
        <v>7447.47</v>
      </c>
      <c r="C4" s="35">
        <v>7717.18</v>
      </c>
      <c r="D4" s="22">
        <f>C4/B4-1</f>
        <v>3.6214983074789098E-2</v>
      </c>
      <c r="E4" s="29">
        <v>0.55820000000000003</v>
      </c>
      <c r="F4" s="36">
        <v>0.624</v>
      </c>
      <c r="G4" s="22">
        <f>F4/E4-1</f>
        <v>0.1178788964528843</v>
      </c>
      <c r="H4" s="15">
        <v>4157.18</v>
      </c>
      <c r="I4" s="15">
        <f>ROUND(F4*C4,2)</f>
        <v>4815.5200000000004</v>
      </c>
      <c r="J4" s="22">
        <f>I4/H4-1</f>
        <v>0.15836215896352823</v>
      </c>
      <c r="K4" s="10"/>
      <c r="L4" s="37">
        <v>174.61</v>
      </c>
      <c r="M4" s="14">
        <f>(K4+L4)/H4</f>
        <v>4.2002030222410384E-2</v>
      </c>
      <c r="N4" s="4">
        <f>I4+K4</f>
        <v>4815.5200000000004</v>
      </c>
      <c r="O4" s="17">
        <f>I4-H4+K4</f>
        <v>658.34000000000015</v>
      </c>
      <c r="P4" s="18">
        <f>O4/H4</f>
        <v>0.15836215896352818</v>
      </c>
    </row>
    <row r="5" spans="1:16" x14ac:dyDescent="0.25">
      <c r="A5" s="1" t="s">
        <v>43</v>
      </c>
      <c r="B5" s="16">
        <v>4871.16</v>
      </c>
      <c r="C5" s="35">
        <v>5085.7700000000004</v>
      </c>
      <c r="D5" s="22">
        <f>C5/B5-1</f>
        <v>4.4057267673408562E-2</v>
      </c>
      <c r="E5" s="29">
        <v>1.1479999999999999</v>
      </c>
      <c r="F5" s="36">
        <v>1.4</v>
      </c>
      <c r="G5" s="22">
        <f t="shared" ref="G5:G9" si="4">F5/E5-1</f>
        <v>0.21951219512195119</v>
      </c>
      <c r="H5" s="15">
        <v>5592.09</v>
      </c>
      <c r="I5" s="15">
        <f t="shared" ref="I5:I8" si="5">ROUND(F5*C5,2)</f>
        <v>7120.08</v>
      </c>
      <c r="J5" s="22">
        <f t="shared" ref="J5:J11" si="6">I5/H5-1</f>
        <v>0.27324131049392975</v>
      </c>
      <c r="K5" s="10"/>
      <c r="L5" s="37">
        <v>282.69</v>
      </c>
      <c r="M5" s="14">
        <f t="shared" si="0"/>
        <v>5.0551761505984345E-2</v>
      </c>
      <c r="N5" s="17">
        <f t="shared" si="1"/>
        <v>7120.08</v>
      </c>
      <c r="O5" s="17">
        <f t="shared" si="2"/>
        <v>1527.9899999999998</v>
      </c>
      <c r="P5" s="18">
        <f t="shared" si="3"/>
        <v>0.27324131049392975</v>
      </c>
    </row>
    <row r="6" spans="1:16" x14ac:dyDescent="0.25">
      <c r="A6" s="1" t="s">
        <v>7</v>
      </c>
      <c r="B6" s="16">
        <v>1250.902</v>
      </c>
      <c r="C6" s="35">
        <v>1250.902</v>
      </c>
      <c r="D6" s="22"/>
      <c r="E6" s="29">
        <v>14.2403</v>
      </c>
      <c r="F6" s="36">
        <v>16.6069</v>
      </c>
      <c r="G6" s="22">
        <f t="shared" si="4"/>
        <v>0.1661903190241778</v>
      </c>
      <c r="H6" s="15">
        <v>17813.22</v>
      </c>
      <c r="I6" s="15">
        <f t="shared" si="5"/>
        <v>20773.599999999999</v>
      </c>
      <c r="J6" s="22">
        <f>I6/H6-1</f>
        <v>0.16619005435289047</v>
      </c>
      <c r="K6" s="37">
        <v>1038.26</v>
      </c>
      <c r="L6" s="10"/>
      <c r="M6" s="14">
        <f t="shared" si="0"/>
        <v>5.828592472332346E-2</v>
      </c>
      <c r="N6" s="17">
        <f t="shared" si="1"/>
        <v>21811.859999999997</v>
      </c>
      <c r="O6" s="17">
        <f t="shared" si="2"/>
        <v>3998.6399999999976</v>
      </c>
      <c r="P6" s="18">
        <f t="shared" si="3"/>
        <v>0.22447597907621403</v>
      </c>
    </row>
    <row r="7" spans="1:16" x14ac:dyDescent="0.25">
      <c r="A7" s="1" t="s">
        <v>36</v>
      </c>
      <c r="B7" s="16">
        <v>3808.1588000000002</v>
      </c>
      <c r="C7" s="35">
        <v>3808.1588000000002</v>
      </c>
      <c r="D7" s="22"/>
      <c r="E7" s="29">
        <v>1.71</v>
      </c>
      <c r="F7" s="36">
        <v>2.0436999999999999</v>
      </c>
      <c r="G7" s="22">
        <f t="shared" si="4"/>
        <v>0.19514619883040929</v>
      </c>
      <c r="H7" s="15">
        <v>6511.95</v>
      </c>
      <c r="I7" s="15">
        <f t="shared" si="5"/>
        <v>7782.73</v>
      </c>
      <c r="J7" s="22">
        <f>I7/H7-1</f>
        <v>0.19514584725005557</v>
      </c>
      <c r="K7" s="37">
        <v>386.88</v>
      </c>
      <c r="L7" s="10"/>
      <c r="M7" s="14">
        <f t="shared" si="0"/>
        <v>5.9410775574136779E-2</v>
      </c>
      <c r="N7" s="17">
        <f t="shared" si="1"/>
        <v>8169.61</v>
      </c>
      <c r="O7" s="17">
        <f t="shared" si="2"/>
        <v>1657.6599999999999</v>
      </c>
      <c r="P7" s="18">
        <f t="shared" si="3"/>
        <v>0.25455662282419245</v>
      </c>
    </row>
    <row r="8" spans="1:16" x14ac:dyDescent="0.25">
      <c r="A8" s="1" t="s">
        <v>72</v>
      </c>
      <c r="B8" s="16">
        <v>575.77</v>
      </c>
      <c r="C8" s="35">
        <v>543.58000000000004</v>
      </c>
      <c r="D8" s="22">
        <f>C8/B8-1</f>
        <v>-5.5907740938221706E-2</v>
      </c>
      <c r="E8" s="29">
        <v>8.0505999999999993</v>
      </c>
      <c r="F8" s="36">
        <v>9.7766000000000002</v>
      </c>
      <c r="G8" s="22">
        <f t="shared" si="4"/>
        <v>0.21439395821429463</v>
      </c>
      <c r="H8" s="15">
        <v>4635.29</v>
      </c>
      <c r="I8" s="15">
        <f t="shared" si="5"/>
        <v>5314.36</v>
      </c>
      <c r="J8" s="22">
        <f t="shared" si="6"/>
        <v>0.14650000323604351</v>
      </c>
      <c r="K8" s="10"/>
      <c r="L8" s="37">
        <v>220.48</v>
      </c>
      <c r="M8" s="14">
        <f t="shared" si="0"/>
        <v>4.7565524487141041E-2</v>
      </c>
      <c r="N8" s="4">
        <f t="shared" si="1"/>
        <v>5314.36</v>
      </c>
      <c r="O8" s="17">
        <f t="shared" si="2"/>
        <v>679.06999999999971</v>
      </c>
      <c r="P8" s="18">
        <f t="shared" si="3"/>
        <v>0.14650000323604342</v>
      </c>
    </row>
    <row r="9" spans="1:16" x14ac:dyDescent="0.25">
      <c r="A9" s="1" t="s">
        <v>40</v>
      </c>
      <c r="B9" s="16">
        <v>1073.9892</v>
      </c>
      <c r="C9" s="35">
        <v>1073.9892</v>
      </c>
      <c r="D9" s="22"/>
      <c r="E9" s="29">
        <v>2.3466</v>
      </c>
      <c r="F9" s="36">
        <v>2.7576000000000001</v>
      </c>
      <c r="G9" s="22">
        <f t="shared" si="4"/>
        <v>0.17514702122219372</v>
      </c>
      <c r="H9" s="15">
        <v>2520.2199999999998</v>
      </c>
      <c r="I9" s="15">
        <f t="shared" ref="I9" si="7">ROUND(F9*C9,2)</f>
        <v>2961.63</v>
      </c>
      <c r="J9" s="22">
        <f>I9/H9-1</f>
        <v>0.17514740776598892</v>
      </c>
      <c r="K9" s="37">
        <v>37.33</v>
      </c>
      <c r="L9" s="10"/>
      <c r="M9" s="14">
        <f>(K9+L9)/H9</f>
        <v>1.481219893501361E-2</v>
      </c>
      <c r="N9" s="4">
        <f>I9+K9</f>
        <v>2998.96</v>
      </c>
      <c r="O9" s="4">
        <f t="shared" ref="O9" si="8">I9-H9+K9</f>
        <v>478.74000000000029</v>
      </c>
      <c r="P9" s="3">
        <f t="shared" ref="P9" si="9">O9/H9</f>
        <v>0.18995960670100243</v>
      </c>
    </row>
    <row r="10" spans="1:16" x14ac:dyDescent="0.25">
      <c r="A10" s="1" t="s">
        <v>1</v>
      </c>
      <c r="E10" s="33">
        <f>SUMPRODUCT(B5:B9,E5:E9)</f>
        <v>37072.779997320002</v>
      </c>
      <c r="F10" s="33">
        <f>SUMPRODUCT(B5:B9,F5:F9)</f>
        <v>43966.668163279995</v>
      </c>
      <c r="G10" s="8">
        <f>F10/E10-1</f>
        <v>0.18595552225806511</v>
      </c>
      <c r="H10" s="5">
        <f>SUM(H3:H9)</f>
        <v>46931.37</v>
      </c>
      <c r="I10" s="5">
        <f>SUM(I3:I9)</f>
        <v>54501.799999999996</v>
      </c>
      <c r="J10" s="8">
        <f t="shared" si="6"/>
        <v>0.16130852348865998</v>
      </c>
      <c r="K10" s="5">
        <f>SUM(K3:K9)</f>
        <v>1462.4699999999998</v>
      </c>
      <c r="L10" s="5">
        <f>SUM(L3:L9)</f>
        <v>710.24</v>
      </c>
      <c r="M10" s="8">
        <f>(K10+L10)/H10</f>
        <v>4.6295473581955945E-2</v>
      </c>
      <c r="N10" s="5">
        <f>SUM(N3:N9)</f>
        <v>55964.27</v>
      </c>
      <c r="O10" s="5">
        <f>SUM(O3:O9)</f>
        <v>9032.899999999996</v>
      </c>
      <c r="P10" s="8">
        <f>O10/H10</f>
        <v>0.19247040945107707</v>
      </c>
    </row>
    <row r="11" spans="1:16" x14ac:dyDescent="0.25">
      <c r="A11" s="1" t="s">
        <v>20</v>
      </c>
      <c r="H11" s="6">
        <f>SUM(H4:H9)</f>
        <v>41229.950000000004</v>
      </c>
      <c r="I11" s="6">
        <f>SUM(I4:I9)</f>
        <v>48767.919999999991</v>
      </c>
      <c r="J11" s="8">
        <f t="shared" si="6"/>
        <v>0.18282753192763956</v>
      </c>
      <c r="K11" s="6">
        <f>SUM(K3:K9)</f>
        <v>1462.4699999999998</v>
      </c>
      <c r="L11" s="6">
        <f>SUM(L3:L9)</f>
        <v>710.24</v>
      </c>
      <c r="O11" s="4">
        <f>N10-H10</f>
        <v>9032.8999999999942</v>
      </c>
    </row>
    <row r="12" spans="1:16" x14ac:dyDescent="0.25">
      <c r="H12" s="1" t="s">
        <v>19</v>
      </c>
      <c r="I12" s="4">
        <f>I11-H11</f>
        <v>7537.9699999999866</v>
      </c>
    </row>
    <row r="13" spans="1:16" x14ac:dyDescent="0.25">
      <c r="A13" s="26" t="s">
        <v>18</v>
      </c>
    </row>
    <row r="14" spans="1:16" x14ac:dyDescent="0.25">
      <c r="A14" s="1" t="s">
        <v>10</v>
      </c>
    </row>
    <row r="15" spans="1:16" x14ac:dyDescent="0.25">
      <c r="A15" s="1" t="s">
        <v>11</v>
      </c>
    </row>
    <row r="16" spans="1:16" x14ac:dyDescent="0.25">
      <c r="A16" s="1" t="s">
        <v>12</v>
      </c>
    </row>
    <row r="17" spans="1:12" x14ac:dyDescent="0.25">
      <c r="L17" s="4"/>
    </row>
    <row r="19" spans="1:12" x14ac:dyDescent="0.25">
      <c r="A19" s="32" t="s">
        <v>25</v>
      </c>
    </row>
    <row r="20" spans="1:12" x14ac:dyDescent="0.25">
      <c r="A20" s="40" t="s">
        <v>22</v>
      </c>
    </row>
    <row r="21" spans="1:12" x14ac:dyDescent="0.25">
      <c r="A21" s="30" t="s">
        <v>21</v>
      </c>
    </row>
    <row r="22" spans="1:12" x14ac:dyDescent="0.25">
      <c r="A22" s="35" t="s">
        <v>24</v>
      </c>
    </row>
    <row r="23" spans="1:12" x14ac:dyDescent="0.25">
      <c r="A23" s="31" t="s">
        <v>23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4"/>
  <sheetViews>
    <sheetView topLeftCell="A18" workbookViewId="0">
      <selection activeCell="F39" sqref="F39"/>
    </sheetView>
  </sheetViews>
  <sheetFormatPr defaultColWidth="9" defaultRowHeight="14.4" x14ac:dyDescent="0.3"/>
  <cols>
    <col min="1" max="1" width="19.19921875" style="38" customWidth="1"/>
    <col min="2" max="2" width="32.69921875" style="38" bestFit="1" customWidth="1"/>
    <col min="3" max="3" width="32.3984375" style="38" customWidth="1"/>
    <col min="4" max="4" width="58" style="38" bestFit="1" customWidth="1"/>
    <col min="5" max="5" width="6.3984375" style="38" customWidth="1"/>
    <col min="6" max="16384" width="9" style="38"/>
  </cols>
  <sheetData>
    <row r="1" spans="2:6" x14ac:dyDescent="0.3">
      <c r="B1" s="38" t="s">
        <v>86</v>
      </c>
      <c r="C1" s="38" t="s">
        <v>87</v>
      </c>
      <c r="D1" s="38" t="s">
        <v>88</v>
      </c>
      <c r="E1" s="38" t="s">
        <v>89</v>
      </c>
      <c r="F1" s="38" t="s">
        <v>90</v>
      </c>
    </row>
    <row r="7" spans="2:6" x14ac:dyDescent="0.3">
      <c r="B7" s="38" t="s">
        <v>91</v>
      </c>
    </row>
    <row r="8" spans="2:6" x14ac:dyDescent="0.3">
      <c r="B8" s="38" t="s">
        <v>92</v>
      </c>
    </row>
    <row r="9" spans="2:6" x14ac:dyDescent="0.3">
      <c r="B9" s="38" t="s">
        <v>93</v>
      </c>
      <c r="C9" s="38" t="s">
        <v>28</v>
      </c>
      <c r="D9" s="38" t="s">
        <v>27</v>
      </c>
      <c r="E9" s="38" t="s">
        <v>94</v>
      </c>
      <c r="F9" s="38">
        <v>24.07</v>
      </c>
    </row>
    <row r="10" spans="2:6" x14ac:dyDescent="0.3">
      <c r="B10" s="38" t="s">
        <v>95</v>
      </c>
      <c r="C10" s="38" t="s">
        <v>28</v>
      </c>
      <c r="D10" s="38" t="s">
        <v>27</v>
      </c>
      <c r="E10" s="38" t="s">
        <v>96</v>
      </c>
      <c r="F10" s="38">
        <v>27.49</v>
      </c>
    </row>
    <row r="11" spans="2:6" x14ac:dyDescent="0.3">
      <c r="B11" s="38" t="s">
        <v>97</v>
      </c>
      <c r="C11" s="38" t="s">
        <v>98</v>
      </c>
      <c r="D11" s="38" t="s">
        <v>27</v>
      </c>
      <c r="E11" s="38" t="s">
        <v>99</v>
      </c>
      <c r="F11" s="38">
        <v>83.8</v>
      </c>
    </row>
    <row r="12" spans="2:6" x14ac:dyDescent="0.3">
      <c r="B12" s="38" t="s">
        <v>100</v>
      </c>
      <c r="C12" s="38" t="s">
        <v>98</v>
      </c>
      <c r="D12" s="38" t="s">
        <v>27</v>
      </c>
      <c r="E12" s="38" t="s">
        <v>101</v>
      </c>
      <c r="F12" s="38">
        <v>29.35</v>
      </c>
    </row>
    <row r="13" spans="2:6" x14ac:dyDescent="0.3">
      <c r="B13" s="38" t="s">
        <v>102</v>
      </c>
      <c r="C13" s="38" t="s">
        <v>44</v>
      </c>
      <c r="D13" s="38" t="s">
        <v>27</v>
      </c>
      <c r="E13" s="38" t="s">
        <v>103</v>
      </c>
      <c r="F13" s="38">
        <v>102.79</v>
      </c>
    </row>
    <row r="14" spans="2:6" x14ac:dyDescent="0.3">
      <c r="B14" s="38" t="s">
        <v>104</v>
      </c>
      <c r="C14" s="38" t="s">
        <v>81</v>
      </c>
      <c r="D14" s="38" t="s">
        <v>27</v>
      </c>
      <c r="E14" s="38" t="s">
        <v>105</v>
      </c>
      <c r="F14" s="38">
        <v>179.9</v>
      </c>
    </row>
    <row r="15" spans="2:6" x14ac:dyDescent="0.3">
      <c r="B15" s="44" t="s">
        <v>107</v>
      </c>
      <c r="C15" s="38" t="s">
        <v>30</v>
      </c>
      <c r="D15" s="38" t="s">
        <v>29</v>
      </c>
      <c r="F15" s="38">
        <v>168.87</v>
      </c>
    </row>
    <row r="16" spans="2:6" x14ac:dyDescent="0.3">
      <c r="B16" s="44" t="s">
        <v>102</v>
      </c>
      <c r="C16" s="38" t="s">
        <v>30</v>
      </c>
      <c r="D16" s="38" t="s">
        <v>29</v>
      </c>
      <c r="E16" s="38" t="s">
        <v>31</v>
      </c>
      <c r="F16" s="38">
        <v>243.93</v>
      </c>
    </row>
    <row r="17" spans="2:6" x14ac:dyDescent="0.3">
      <c r="B17" s="43" t="s">
        <v>155</v>
      </c>
      <c r="C17" s="38" t="s">
        <v>30</v>
      </c>
      <c r="D17" s="38" t="s">
        <v>29</v>
      </c>
      <c r="F17" s="38">
        <v>243.93</v>
      </c>
    </row>
    <row r="18" spans="2:6" x14ac:dyDescent="0.3">
      <c r="B18" s="43" t="s">
        <v>156</v>
      </c>
      <c r="C18" s="38" t="s">
        <v>30</v>
      </c>
      <c r="D18" s="38" t="s">
        <v>29</v>
      </c>
      <c r="F18" s="38">
        <v>381.53</v>
      </c>
    </row>
    <row r="19" spans="2:6" x14ac:dyDescent="0.3">
      <c r="B19" s="38" t="s">
        <v>106</v>
      </c>
      <c r="C19" s="38" t="s">
        <v>32</v>
      </c>
      <c r="D19" s="38" t="s">
        <v>29</v>
      </c>
      <c r="E19" s="38" t="s">
        <v>33</v>
      </c>
      <c r="F19" s="38">
        <v>24.75</v>
      </c>
    </row>
    <row r="20" spans="2:6" x14ac:dyDescent="0.3">
      <c r="B20" s="38" t="s">
        <v>107</v>
      </c>
      <c r="C20" s="38" t="s">
        <v>32</v>
      </c>
      <c r="D20" s="38" t="s">
        <v>29</v>
      </c>
      <c r="E20" s="38" t="s">
        <v>33</v>
      </c>
      <c r="F20" s="38">
        <v>24.75</v>
      </c>
    </row>
    <row r="21" spans="2:6" x14ac:dyDescent="0.3">
      <c r="B21" s="38" t="s">
        <v>108</v>
      </c>
      <c r="C21" s="38" t="s">
        <v>32</v>
      </c>
      <c r="D21" s="38" t="s">
        <v>29</v>
      </c>
      <c r="E21" s="38" t="s">
        <v>33</v>
      </c>
      <c r="F21" s="38">
        <v>24.75</v>
      </c>
    </row>
    <row r="22" spans="2:6" x14ac:dyDescent="0.3">
      <c r="B22" s="38" t="s">
        <v>109</v>
      </c>
      <c r="C22" s="38" t="s">
        <v>32</v>
      </c>
      <c r="D22" s="38" t="s">
        <v>29</v>
      </c>
      <c r="E22" s="38" t="s">
        <v>33</v>
      </c>
      <c r="F22" s="38">
        <v>24.75</v>
      </c>
    </row>
    <row r="23" spans="2:6" x14ac:dyDescent="0.3">
      <c r="B23" s="38" t="s">
        <v>110</v>
      </c>
      <c r="C23" s="38" t="s">
        <v>32</v>
      </c>
      <c r="D23" s="38" t="s">
        <v>29</v>
      </c>
      <c r="E23" s="38" t="s">
        <v>33</v>
      </c>
      <c r="F23" s="38">
        <v>112.33</v>
      </c>
    </row>
    <row r="24" spans="2:6" x14ac:dyDescent="0.3">
      <c r="B24" s="38" t="s">
        <v>111</v>
      </c>
      <c r="C24" s="38" t="s">
        <v>32</v>
      </c>
      <c r="D24" s="38" t="s">
        <v>29</v>
      </c>
      <c r="E24" s="38" t="s">
        <v>33</v>
      </c>
      <c r="F24" s="38">
        <v>24.75</v>
      </c>
    </row>
    <row r="25" spans="2:6" x14ac:dyDescent="0.3">
      <c r="B25" s="38" t="s">
        <v>112</v>
      </c>
      <c r="C25" s="38" t="s">
        <v>32</v>
      </c>
      <c r="D25" s="38" t="s">
        <v>29</v>
      </c>
      <c r="E25" s="38" t="s">
        <v>33</v>
      </c>
      <c r="F25" s="38">
        <v>24.75</v>
      </c>
    </row>
    <row r="26" spans="2:6" x14ac:dyDescent="0.3">
      <c r="B26" s="38" t="s">
        <v>113</v>
      </c>
      <c r="C26" s="38" t="s">
        <v>32</v>
      </c>
      <c r="D26" s="38" t="s">
        <v>29</v>
      </c>
      <c r="E26" s="38" t="s">
        <v>33</v>
      </c>
      <c r="F26" s="38">
        <v>24.75</v>
      </c>
    </row>
    <row r="27" spans="2:6" x14ac:dyDescent="0.3">
      <c r="B27" s="38" t="s">
        <v>114</v>
      </c>
      <c r="C27" s="38" t="s">
        <v>32</v>
      </c>
      <c r="D27" s="38" t="s">
        <v>29</v>
      </c>
      <c r="E27" s="38" t="s">
        <v>33</v>
      </c>
      <c r="F27" s="38">
        <v>24.75</v>
      </c>
    </row>
    <row r="28" spans="2:6" x14ac:dyDescent="0.3">
      <c r="B28" s="38" t="s">
        <v>115</v>
      </c>
      <c r="C28" s="38" t="s">
        <v>32</v>
      </c>
      <c r="D28" s="38" t="s">
        <v>29</v>
      </c>
      <c r="E28" s="38" t="s">
        <v>33</v>
      </c>
      <c r="F28" s="38">
        <v>24.75</v>
      </c>
    </row>
    <row r="29" spans="2:6" x14ac:dyDescent="0.3">
      <c r="B29" s="38" t="s">
        <v>116</v>
      </c>
      <c r="C29" s="38" t="s">
        <v>32</v>
      </c>
      <c r="D29" s="38" t="s">
        <v>29</v>
      </c>
      <c r="E29" s="38" t="s">
        <v>33</v>
      </c>
      <c r="F29" s="38">
        <v>25.9</v>
      </c>
    </row>
    <row r="30" spans="2:6" x14ac:dyDescent="0.3">
      <c r="B30" s="38" t="s">
        <v>117</v>
      </c>
      <c r="C30" s="38" t="s">
        <v>32</v>
      </c>
      <c r="D30" s="38" t="s">
        <v>29</v>
      </c>
      <c r="E30" s="38" t="s">
        <v>33</v>
      </c>
      <c r="F30" s="38">
        <v>25.9</v>
      </c>
    </row>
    <row r="31" spans="2:6" x14ac:dyDescent="0.3">
      <c r="B31" s="38" t="s">
        <v>102</v>
      </c>
      <c r="C31" s="38" t="s">
        <v>0</v>
      </c>
      <c r="D31" s="38" t="s">
        <v>27</v>
      </c>
      <c r="E31" s="38" t="s">
        <v>118</v>
      </c>
      <c r="F31" s="38">
        <v>71.97</v>
      </c>
    </row>
    <row r="32" spans="2:6" x14ac:dyDescent="0.3">
      <c r="B32" s="41">
        <v>43798</v>
      </c>
      <c r="C32" s="45" t="s">
        <v>0</v>
      </c>
      <c r="D32" s="38" t="s">
        <v>27</v>
      </c>
      <c r="F32" s="38">
        <v>148.51</v>
      </c>
    </row>
    <row r="33" spans="2:6" x14ac:dyDescent="0.3">
      <c r="B33" s="38" t="s">
        <v>119</v>
      </c>
      <c r="C33" s="38" t="s">
        <v>38</v>
      </c>
      <c r="D33" s="38" t="s">
        <v>29</v>
      </c>
      <c r="E33" s="38" t="s">
        <v>39</v>
      </c>
      <c r="F33" s="38">
        <v>12.89</v>
      </c>
    </row>
    <row r="34" spans="2:6" x14ac:dyDescent="0.3">
      <c r="B34" s="38" t="s">
        <v>100</v>
      </c>
      <c r="C34" s="38" t="s">
        <v>38</v>
      </c>
      <c r="D34" s="38" t="s">
        <v>29</v>
      </c>
      <c r="E34" s="38" t="s">
        <v>39</v>
      </c>
      <c r="F34" s="38">
        <v>24.44</v>
      </c>
    </row>
    <row r="35" spans="2:6" x14ac:dyDescent="0.3">
      <c r="B35" s="38" t="s">
        <v>120</v>
      </c>
      <c r="C35" s="39">
        <v>1187.51</v>
      </c>
    </row>
    <row r="37" spans="2:6" x14ac:dyDescent="0.3">
      <c r="B37" s="38" t="s">
        <v>121</v>
      </c>
    </row>
    <row r="38" spans="2:6" x14ac:dyDescent="0.3">
      <c r="B38" s="38" t="s">
        <v>122</v>
      </c>
      <c r="C38" s="38" t="s">
        <v>34</v>
      </c>
      <c r="E38" s="38" t="s">
        <v>35</v>
      </c>
      <c r="F38" s="38">
        <v>32.46</v>
      </c>
    </row>
    <row r="39" spans="2:6" x14ac:dyDescent="0.3">
      <c r="B39" s="38" t="s">
        <v>123</v>
      </c>
      <c r="C39" s="38">
        <v>4.46</v>
      </c>
    </row>
    <row r="41" spans="2:6" x14ac:dyDescent="0.3">
      <c r="B41" s="38" t="s">
        <v>124</v>
      </c>
    </row>
    <row r="42" spans="2:6" x14ac:dyDescent="0.3">
      <c r="B42" s="38" t="s">
        <v>125</v>
      </c>
      <c r="C42" s="38" t="s">
        <v>28</v>
      </c>
      <c r="D42" s="38" t="s">
        <v>126</v>
      </c>
      <c r="E42" s="38" t="s">
        <v>127</v>
      </c>
      <c r="F42" s="38">
        <v>892.05</v>
      </c>
    </row>
    <row r="43" spans="2:6" x14ac:dyDescent="0.3">
      <c r="B43" s="38" t="s">
        <v>128</v>
      </c>
      <c r="C43" s="38" t="s">
        <v>44</v>
      </c>
      <c r="D43" s="38" t="s">
        <v>126</v>
      </c>
      <c r="E43" s="38" t="s">
        <v>129</v>
      </c>
      <c r="F43" s="39">
        <v>2036.91</v>
      </c>
    </row>
    <row r="44" spans="2:6" x14ac:dyDescent="0.3">
      <c r="B44" s="38" t="s">
        <v>130</v>
      </c>
      <c r="C44" s="38" t="s">
        <v>0</v>
      </c>
      <c r="D44" s="38" t="s">
        <v>126</v>
      </c>
      <c r="E44" s="38" t="s">
        <v>131</v>
      </c>
      <c r="F44" s="39">
        <v>1426.86</v>
      </c>
    </row>
    <row r="45" spans="2:6" x14ac:dyDescent="0.3">
      <c r="B45" s="38" t="s">
        <v>132</v>
      </c>
      <c r="C45" s="39">
        <v>4355.82</v>
      </c>
    </row>
    <row r="48" spans="2:6" x14ac:dyDescent="0.3">
      <c r="B48" s="38" t="s">
        <v>133</v>
      </c>
      <c r="C48" s="39">
        <v>5547.79</v>
      </c>
    </row>
    <row r="50" spans="1:6" x14ac:dyDescent="0.3">
      <c r="B50" s="38" t="s">
        <v>134</v>
      </c>
    </row>
    <row r="51" spans="1:6" x14ac:dyDescent="0.3">
      <c r="B51" s="38" t="s">
        <v>135</v>
      </c>
    </row>
    <row r="52" spans="1:6" x14ac:dyDescent="0.3">
      <c r="B52" s="38" t="s">
        <v>102</v>
      </c>
      <c r="C52" s="38" t="s">
        <v>30</v>
      </c>
      <c r="D52" s="38" t="s">
        <v>29</v>
      </c>
      <c r="E52" s="38" t="s">
        <v>31</v>
      </c>
      <c r="F52" s="38">
        <v>-243.93</v>
      </c>
    </row>
    <row r="53" spans="1:6" x14ac:dyDescent="0.3">
      <c r="B53" s="38" t="s">
        <v>106</v>
      </c>
      <c r="C53" s="38" t="s">
        <v>32</v>
      </c>
      <c r="D53" s="38" t="s">
        <v>29</v>
      </c>
      <c r="E53" s="38" t="s">
        <v>33</v>
      </c>
      <c r="F53" s="38">
        <v>-24.75</v>
      </c>
    </row>
    <row r="54" spans="1:6" x14ac:dyDescent="0.3">
      <c r="B54" s="38" t="s">
        <v>107</v>
      </c>
      <c r="C54" s="38" t="s">
        <v>32</v>
      </c>
      <c r="D54" s="38" t="s">
        <v>29</v>
      </c>
      <c r="E54" s="38" t="s">
        <v>33</v>
      </c>
      <c r="F54" s="38">
        <v>-24.75</v>
      </c>
    </row>
    <row r="55" spans="1:6" x14ac:dyDescent="0.3">
      <c r="A55" s="41"/>
      <c r="B55" s="38" t="s">
        <v>108</v>
      </c>
      <c r="C55" s="38" t="s">
        <v>32</v>
      </c>
      <c r="D55" s="38" t="s">
        <v>29</v>
      </c>
      <c r="E55" s="38" t="s">
        <v>33</v>
      </c>
      <c r="F55" s="38">
        <v>-24.75</v>
      </c>
    </row>
    <row r="56" spans="1:6" x14ac:dyDescent="0.3">
      <c r="B56" s="38" t="s">
        <v>109</v>
      </c>
      <c r="C56" s="38" t="s">
        <v>32</v>
      </c>
      <c r="D56" s="38" t="s">
        <v>29</v>
      </c>
      <c r="E56" s="38" t="s">
        <v>33</v>
      </c>
      <c r="F56" s="38">
        <v>-24.75</v>
      </c>
    </row>
    <row r="57" spans="1:6" x14ac:dyDescent="0.3">
      <c r="B57" s="38" t="s">
        <v>110</v>
      </c>
      <c r="C57" s="38" t="s">
        <v>32</v>
      </c>
      <c r="D57" s="38" t="s">
        <v>29</v>
      </c>
      <c r="E57" s="38" t="s">
        <v>33</v>
      </c>
      <c r="F57" s="38">
        <v>-112.33</v>
      </c>
    </row>
    <row r="58" spans="1:6" x14ac:dyDescent="0.3">
      <c r="B58" s="38" t="s">
        <v>111</v>
      </c>
      <c r="C58" s="38" t="s">
        <v>32</v>
      </c>
      <c r="D58" s="38" t="s">
        <v>29</v>
      </c>
      <c r="E58" s="38" t="s">
        <v>33</v>
      </c>
      <c r="F58" s="38">
        <v>-24.75</v>
      </c>
    </row>
    <row r="59" spans="1:6" x14ac:dyDescent="0.3">
      <c r="B59" s="38" t="s">
        <v>112</v>
      </c>
      <c r="C59" s="38" t="s">
        <v>32</v>
      </c>
      <c r="D59" s="38" t="s">
        <v>29</v>
      </c>
      <c r="E59" s="38" t="s">
        <v>33</v>
      </c>
      <c r="F59" s="38">
        <v>-24.75</v>
      </c>
    </row>
    <row r="60" spans="1:6" x14ac:dyDescent="0.3">
      <c r="B60" s="38" t="s">
        <v>113</v>
      </c>
      <c r="C60" s="38" t="s">
        <v>32</v>
      </c>
      <c r="D60" s="38" t="s">
        <v>29</v>
      </c>
      <c r="E60" s="38" t="s">
        <v>33</v>
      </c>
      <c r="F60" s="38">
        <v>-24.75</v>
      </c>
    </row>
    <row r="61" spans="1:6" x14ac:dyDescent="0.3">
      <c r="B61" s="38" t="s">
        <v>114</v>
      </c>
      <c r="C61" s="38" t="s">
        <v>32</v>
      </c>
      <c r="D61" s="38" t="s">
        <v>29</v>
      </c>
      <c r="E61" s="38" t="s">
        <v>33</v>
      </c>
      <c r="F61" s="38">
        <v>-24.75</v>
      </c>
    </row>
    <row r="62" spans="1:6" x14ac:dyDescent="0.3">
      <c r="B62" s="38" t="s">
        <v>115</v>
      </c>
      <c r="C62" s="38" t="s">
        <v>32</v>
      </c>
      <c r="D62" s="38" t="s">
        <v>29</v>
      </c>
      <c r="E62" s="38" t="s">
        <v>33</v>
      </c>
      <c r="F62" s="38">
        <v>-24.75</v>
      </c>
    </row>
    <row r="63" spans="1:6" x14ac:dyDescent="0.3">
      <c r="B63" s="38" t="s">
        <v>116</v>
      </c>
      <c r="C63" s="38" t="s">
        <v>32</v>
      </c>
      <c r="D63" s="38" t="s">
        <v>29</v>
      </c>
      <c r="E63" s="38" t="s">
        <v>33</v>
      </c>
      <c r="F63" s="38">
        <v>-25.9</v>
      </c>
    </row>
    <row r="64" spans="1:6" x14ac:dyDescent="0.3">
      <c r="B64" s="38" t="s">
        <v>117</v>
      </c>
      <c r="C64" s="38" t="s">
        <v>32</v>
      </c>
      <c r="D64" s="38" t="s">
        <v>29</v>
      </c>
      <c r="E64" s="38" t="s">
        <v>33</v>
      </c>
      <c r="F64" s="38">
        <v>-25.9</v>
      </c>
    </row>
    <row r="65" spans="2:6" x14ac:dyDescent="0.3">
      <c r="B65" s="38" t="s">
        <v>119</v>
      </c>
      <c r="C65" s="38" t="s">
        <v>38</v>
      </c>
      <c r="D65" s="38" t="s">
        <v>29</v>
      </c>
      <c r="E65" s="38" t="s">
        <v>39</v>
      </c>
      <c r="F65" s="38">
        <v>-12.89</v>
      </c>
    </row>
    <row r="66" spans="2:6" x14ac:dyDescent="0.3">
      <c r="B66" s="38" t="s">
        <v>100</v>
      </c>
      <c r="C66" s="38" t="s">
        <v>38</v>
      </c>
      <c r="D66" s="38" t="s">
        <v>29</v>
      </c>
      <c r="E66" s="38" t="s">
        <v>39</v>
      </c>
      <c r="F66" s="38">
        <v>-24.44</v>
      </c>
    </row>
    <row r="67" spans="2:6" x14ac:dyDescent="0.3">
      <c r="B67" s="38" t="s">
        <v>136</v>
      </c>
      <c r="C67" s="38">
        <v>-668.14</v>
      </c>
    </row>
    <row r="69" spans="2:6" x14ac:dyDescent="0.3">
      <c r="B69" s="38" t="s">
        <v>28</v>
      </c>
    </row>
    <row r="70" spans="2:6" x14ac:dyDescent="0.3">
      <c r="B70" s="38" t="s">
        <v>125</v>
      </c>
      <c r="C70" s="38" t="s">
        <v>98</v>
      </c>
      <c r="D70" s="38" t="s">
        <v>137</v>
      </c>
      <c r="E70" s="38" t="s">
        <v>138</v>
      </c>
      <c r="F70" s="39">
        <v>4637.84</v>
      </c>
    </row>
    <row r="71" spans="2:6" x14ac:dyDescent="0.3">
      <c r="B71" s="38" t="s">
        <v>139</v>
      </c>
      <c r="C71" s="39">
        <v>4637.84</v>
      </c>
    </row>
    <row r="73" spans="2:6" x14ac:dyDescent="0.3">
      <c r="B73" s="38" t="s">
        <v>98</v>
      </c>
    </row>
    <row r="74" spans="2:6" x14ac:dyDescent="0.3">
      <c r="B74" s="38" t="s">
        <v>125</v>
      </c>
      <c r="C74" s="38" t="s">
        <v>28</v>
      </c>
      <c r="D74" s="38" t="s">
        <v>126</v>
      </c>
      <c r="E74" s="38" t="s">
        <v>127</v>
      </c>
      <c r="F74" s="39">
        <v>-4637.84</v>
      </c>
    </row>
    <row r="75" spans="2:6" x14ac:dyDescent="0.3">
      <c r="B75" s="38" t="s">
        <v>140</v>
      </c>
      <c r="C75" s="39">
        <v>-4637.84</v>
      </c>
    </row>
    <row r="77" spans="2:6" x14ac:dyDescent="0.3">
      <c r="B77" s="38" t="s">
        <v>44</v>
      </c>
    </row>
    <row r="78" spans="2:6" x14ac:dyDescent="0.3">
      <c r="B78" s="38" t="s">
        <v>128</v>
      </c>
      <c r="C78" s="38" t="s">
        <v>81</v>
      </c>
      <c r="D78" s="38" t="s">
        <v>137</v>
      </c>
      <c r="E78" s="38" t="s">
        <v>141</v>
      </c>
      <c r="F78" s="39">
        <v>6592.04</v>
      </c>
    </row>
    <row r="79" spans="2:6" x14ac:dyDescent="0.3">
      <c r="B79" s="38" t="s">
        <v>142</v>
      </c>
      <c r="C79" s="39">
        <v>6592.04</v>
      </c>
    </row>
    <row r="81" spans="2:6" x14ac:dyDescent="0.3">
      <c r="B81" s="38" t="s">
        <v>81</v>
      </c>
    </row>
    <row r="82" spans="2:6" x14ac:dyDescent="0.3">
      <c r="B82" s="38" t="s">
        <v>128</v>
      </c>
      <c r="C82" s="38" t="s">
        <v>44</v>
      </c>
      <c r="D82" s="38" t="s">
        <v>126</v>
      </c>
      <c r="E82" s="38" t="s">
        <v>129</v>
      </c>
      <c r="F82" s="39">
        <v>-6592.04</v>
      </c>
    </row>
    <row r="83" spans="2:6" x14ac:dyDescent="0.3">
      <c r="B83" s="38" t="s">
        <v>143</v>
      </c>
      <c r="C83" s="39">
        <v>-6592.04</v>
      </c>
    </row>
    <row r="85" spans="2:6" x14ac:dyDescent="0.3">
      <c r="B85" s="38" t="s">
        <v>0</v>
      </c>
    </row>
    <row r="86" spans="2:6" x14ac:dyDescent="0.3">
      <c r="B86" s="38" t="s">
        <v>130</v>
      </c>
      <c r="C86" s="38" t="s">
        <v>144</v>
      </c>
      <c r="D86" s="38" t="s">
        <v>137</v>
      </c>
      <c r="E86" s="38" t="s">
        <v>145</v>
      </c>
      <c r="F86" s="39">
        <v>5221.53</v>
      </c>
    </row>
    <row r="87" spans="2:6" x14ac:dyDescent="0.3">
      <c r="B87" s="38" t="s">
        <v>146</v>
      </c>
      <c r="C87" s="39">
        <v>5221.53</v>
      </c>
    </row>
    <row r="89" spans="2:6" x14ac:dyDescent="0.3">
      <c r="B89" s="38" t="s">
        <v>144</v>
      </c>
    </row>
    <row r="90" spans="2:6" x14ac:dyDescent="0.3">
      <c r="B90" s="38" t="s">
        <v>130</v>
      </c>
      <c r="C90" s="38" t="s">
        <v>0</v>
      </c>
      <c r="D90" s="38" t="s">
        <v>126</v>
      </c>
      <c r="E90" s="38" t="s">
        <v>131</v>
      </c>
      <c r="F90" s="39">
        <v>-5221.53</v>
      </c>
    </row>
    <row r="91" spans="2:6" x14ac:dyDescent="0.3">
      <c r="B91" s="38" t="s">
        <v>147</v>
      </c>
      <c r="C91" s="39">
        <v>-5221.53</v>
      </c>
    </row>
    <row r="94" spans="2:6" x14ac:dyDescent="0.3">
      <c r="B94" s="38" t="s">
        <v>148</v>
      </c>
      <c r="C94" s="38">
        <v>-668.14</v>
      </c>
    </row>
    <row r="96" spans="2:6" x14ac:dyDescent="0.3">
      <c r="B96" s="38" t="s">
        <v>149</v>
      </c>
    </row>
    <row r="97" spans="2:6" x14ac:dyDescent="0.3">
      <c r="B97" s="38" t="s">
        <v>98</v>
      </c>
    </row>
    <row r="98" spans="2:6" x14ac:dyDescent="0.3">
      <c r="B98" s="38" t="s">
        <v>150</v>
      </c>
      <c r="C98" s="38" t="s">
        <v>98</v>
      </c>
      <c r="D98" s="38" t="s">
        <v>151</v>
      </c>
      <c r="E98" s="38" t="s">
        <v>152</v>
      </c>
      <c r="F98" s="38">
        <v>1.7</v>
      </c>
    </row>
    <row r="99" spans="2:6" x14ac:dyDescent="0.3">
      <c r="B99" s="38" t="s">
        <v>140</v>
      </c>
      <c r="C99" s="38">
        <v>1.7</v>
      </c>
    </row>
    <row r="102" spans="2:6" x14ac:dyDescent="0.3">
      <c r="B102" s="38" t="s">
        <v>153</v>
      </c>
      <c r="C102" s="38">
        <v>1.7</v>
      </c>
    </row>
    <row r="104" spans="2:6" x14ac:dyDescent="0.3">
      <c r="B104" s="38" t="s">
        <v>154</v>
      </c>
      <c r="C104" s="39">
        <v>4881.3500000000004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5"/>
  <sheetViews>
    <sheetView workbookViewId="0">
      <selection activeCell="D8" sqref="D8"/>
    </sheetView>
  </sheetViews>
  <sheetFormatPr defaultColWidth="9" defaultRowHeight="14.4" x14ac:dyDescent="0.3"/>
  <cols>
    <col min="1" max="1" width="9" style="38"/>
    <col min="2" max="2" width="58" style="38" customWidth="1"/>
    <col min="3" max="16384" width="9" style="38"/>
  </cols>
  <sheetData>
    <row r="1" spans="2:9" x14ac:dyDescent="0.3"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</row>
    <row r="2" spans="2:9" x14ac:dyDescent="0.3">
      <c r="B2" t="s">
        <v>53</v>
      </c>
      <c r="C2" t="s">
        <v>54</v>
      </c>
      <c r="D2">
        <v>62.24</v>
      </c>
      <c r="E2" t="s">
        <v>55</v>
      </c>
      <c r="F2">
        <v>-0.92</v>
      </c>
      <c r="G2" t="s">
        <v>56</v>
      </c>
      <c r="H2" t="s">
        <v>57</v>
      </c>
      <c r="I2">
        <v>6.27</v>
      </c>
    </row>
    <row r="3" spans="2:9" x14ac:dyDescent="0.3">
      <c r="B3" t="s">
        <v>58</v>
      </c>
      <c r="C3" t="s">
        <v>59</v>
      </c>
      <c r="D3">
        <v>140</v>
      </c>
      <c r="E3" t="s">
        <v>55</v>
      </c>
      <c r="F3">
        <v>-0.99</v>
      </c>
      <c r="G3" t="s">
        <v>56</v>
      </c>
      <c r="H3" t="s">
        <v>57</v>
      </c>
      <c r="I3">
        <v>17.13</v>
      </c>
    </row>
    <row r="4" spans="2:9" x14ac:dyDescent="0.3">
      <c r="B4" t="s">
        <v>60</v>
      </c>
      <c r="C4" t="s">
        <v>61</v>
      </c>
      <c r="D4" s="42">
        <v>27969.599999999999</v>
      </c>
      <c r="E4" t="s">
        <v>55</v>
      </c>
      <c r="F4">
        <v>-0.83</v>
      </c>
      <c r="G4" t="s">
        <v>56</v>
      </c>
      <c r="H4" t="s">
        <v>57</v>
      </c>
      <c r="I4">
        <v>12.89</v>
      </c>
    </row>
    <row r="5" spans="2:9" x14ac:dyDescent="0.3">
      <c r="B5" t="s">
        <v>62</v>
      </c>
      <c r="C5" t="s">
        <v>63</v>
      </c>
      <c r="D5" s="42">
        <v>1660.69</v>
      </c>
      <c r="E5" t="s">
        <v>55</v>
      </c>
      <c r="F5">
        <v>-0.83</v>
      </c>
      <c r="G5" t="s">
        <v>56</v>
      </c>
      <c r="H5" t="s">
        <v>57</v>
      </c>
      <c r="I5">
        <v>12.88</v>
      </c>
    </row>
    <row r="6" spans="2:9" x14ac:dyDescent="0.3">
      <c r="B6" t="s">
        <v>64</v>
      </c>
      <c r="C6" t="s">
        <v>65</v>
      </c>
      <c r="D6">
        <v>204.37</v>
      </c>
      <c r="E6" t="s">
        <v>55</v>
      </c>
      <c r="F6">
        <v>-0.55000000000000004</v>
      </c>
      <c r="G6" t="s">
        <v>56</v>
      </c>
      <c r="H6" t="s">
        <v>57</v>
      </c>
      <c r="I6">
        <v>12.98</v>
      </c>
    </row>
    <row r="7" spans="2:9" x14ac:dyDescent="0.3">
      <c r="B7" t="s">
        <v>66</v>
      </c>
      <c r="C7" t="s">
        <v>67</v>
      </c>
      <c r="D7">
        <v>907.82</v>
      </c>
      <c r="E7" t="s">
        <v>55</v>
      </c>
      <c r="F7">
        <v>-0.71</v>
      </c>
      <c r="G7" t="s">
        <v>56</v>
      </c>
      <c r="H7" t="s">
        <v>57</v>
      </c>
      <c r="I7">
        <v>8.07</v>
      </c>
    </row>
    <row r="8" spans="2:9" x14ac:dyDescent="0.3">
      <c r="B8" t="s">
        <v>68</v>
      </c>
      <c r="C8" t="s">
        <v>69</v>
      </c>
      <c r="D8">
        <v>275.76</v>
      </c>
      <c r="E8" t="s">
        <v>55</v>
      </c>
      <c r="F8">
        <v>-0.59</v>
      </c>
      <c r="G8" t="s">
        <v>56</v>
      </c>
      <c r="H8" t="s">
        <v>57</v>
      </c>
      <c r="I8">
        <v>11.11</v>
      </c>
    </row>
    <row r="9" spans="2:9" x14ac:dyDescent="0.3">
      <c r="C9" s="39"/>
      <c r="F9" s="39"/>
      <c r="G9" s="39"/>
      <c r="H9" s="39"/>
    </row>
    <row r="10" spans="2:9" x14ac:dyDescent="0.3">
      <c r="C10" s="39"/>
      <c r="F10" s="39"/>
      <c r="H10" s="39"/>
    </row>
    <row r="11" spans="2:9" x14ac:dyDescent="0.3">
      <c r="C11" s="39"/>
      <c r="F11" s="39"/>
      <c r="G11" s="39"/>
      <c r="H11" s="39"/>
    </row>
    <row r="12" spans="2:9" x14ac:dyDescent="0.3">
      <c r="C12" s="39"/>
      <c r="F12" s="39"/>
      <c r="H12" s="39"/>
    </row>
    <row r="13" spans="2:9" x14ac:dyDescent="0.3">
      <c r="F13" s="39"/>
      <c r="H13" s="39"/>
    </row>
    <row r="14" spans="2:9" x14ac:dyDescent="0.3">
      <c r="C14" s="39"/>
      <c r="F14" s="39"/>
      <c r="H14" s="39"/>
    </row>
    <row r="15" spans="2:9" x14ac:dyDescent="0.3">
      <c r="F15" s="39"/>
      <c r="G15" s="39"/>
      <c r="H15" s="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872AC-1E2B-4125-BE0C-047965FF3C3E}">
  <dimension ref="B1:H13"/>
  <sheetViews>
    <sheetView workbookViewId="0">
      <selection activeCell="C7" sqref="C7:C12"/>
    </sheetView>
  </sheetViews>
  <sheetFormatPr defaultRowHeight="13.8" x14ac:dyDescent="0.25"/>
  <sheetData>
    <row r="1" spans="2:8" x14ac:dyDescent="0.25"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78</v>
      </c>
      <c r="H1" t="s">
        <v>79</v>
      </c>
    </row>
    <row r="7" spans="2:8" x14ac:dyDescent="0.25">
      <c r="B7" t="s">
        <v>80</v>
      </c>
      <c r="C7" s="42">
        <v>7717.18</v>
      </c>
      <c r="D7">
        <v>0.624</v>
      </c>
      <c r="F7" s="42">
        <v>4752.6899999999996</v>
      </c>
      <c r="G7">
        <v>62.83</v>
      </c>
      <c r="H7" s="42">
        <v>4815.5200000000004</v>
      </c>
    </row>
    <row r="8" spans="2:8" x14ac:dyDescent="0.25">
      <c r="B8" t="s">
        <v>81</v>
      </c>
      <c r="C8" s="42">
        <v>5085.7700000000004</v>
      </c>
      <c r="D8">
        <v>1.3519000000000001</v>
      </c>
      <c r="E8" t="s">
        <v>82</v>
      </c>
      <c r="F8" s="42">
        <v>6771.94</v>
      </c>
      <c r="G8">
        <v>103.61</v>
      </c>
      <c r="H8" s="42">
        <v>6875.55</v>
      </c>
    </row>
    <row r="9" spans="2:8" x14ac:dyDescent="0.25">
      <c r="B9" t="s">
        <v>7</v>
      </c>
      <c r="C9" s="42">
        <v>1250.902</v>
      </c>
      <c r="D9">
        <v>16.6069</v>
      </c>
      <c r="F9" s="42">
        <v>14829.8</v>
      </c>
      <c r="G9" s="42">
        <v>5943.8</v>
      </c>
      <c r="H9" s="42">
        <v>20773.599999999999</v>
      </c>
    </row>
    <row r="10" spans="2:8" x14ac:dyDescent="0.25">
      <c r="B10" t="s">
        <v>83</v>
      </c>
      <c r="C10" s="42">
        <v>3808.1588000000002</v>
      </c>
      <c r="D10">
        <v>2.0436999999999999</v>
      </c>
      <c r="F10" s="42">
        <v>5824.76</v>
      </c>
      <c r="G10" s="42">
        <v>1957.97</v>
      </c>
      <c r="H10" s="42">
        <v>7782.73</v>
      </c>
    </row>
    <row r="11" spans="2:8" x14ac:dyDescent="0.25">
      <c r="B11" t="s">
        <v>84</v>
      </c>
      <c r="C11">
        <v>543.58000000000004</v>
      </c>
      <c r="D11">
        <v>9.7766000000000002</v>
      </c>
      <c r="F11" s="42">
        <v>5221.53</v>
      </c>
      <c r="G11">
        <v>92.83</v>
      </c>
      <c r="H11" s="42">
        <v>5314.36</v>
      </c>
    </row>
    <row r="12" spans="2:8" x14ac:dyDescent="0.25">
      <c r="B12" t="s">
        <v>85</v>
      </c>
      <c r="C12" s="42">
        <v>1073.9892</v>
      </c>
      <c r="D12">
        <v>2.7576000000000001</v>
      </c>
      <c r="F12" s="42">
        <v>2187.85</v>
      </c>
      <c r="G12">
        <v>773.78</v>
      </c>
      <c r="H12" s="42">
        <v>2961.63</v>
      </c>
    </row>
    <row r="13" spans="2:8" x14ac:dyDescent="0.25">
      <c r="B13" t="s">
        <v>1</v>
      </c>
      <c r="F13" s="42">
        <v>39588.57</v>
      </c>
      <c r="G13" s="42">
        <v>8934.82</v>
      </c>
      <c r="H13" s="42">
        <v>48523.39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Quicken Interest</vt:lpstr>
      <vt:lpstr>value</vt:lpstr>
      <vt:lpstr>Quicken_value</vt:lpstr>
    </vt:vector>
  </TitlesOfParts>
  <Company>Siemens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ben.cooper</dc:creator>
  <cp:lastModifiedBy>Ben Cooper</cp:lastModifiedBy>
  <dcterms:created xsi:type="dcterms:W3CDTF">2007-03-02T14:46:55Z</dcterms:created>
  <dcterms:modified xsi:type="dcterms:W3CDTF">2020-06-13T05:52:18Z</dcterms:modified>
</cp:coreProperties>
</file>